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Chipeta Heights - HOA\HOA 2023\HOA meeting 5-3\"/>
    </mc:Choice>
  </mc:AlternateContent>
  <xr:revisionPtr revIDLastSave="0" documentId="13_ncr:1_{111C16CA-DABC-4F36-B105-F52548C6BE3E}" xr6:coauthVersionLast="47" xr6:coauthVersionMax="47" xr10:uidLastSave="{00000000-0000-0000-0000-000000000000}"/>
  <bookViews>
    <workbookView xWindow="-120" yWindow="-120" windowWidth="29040" windowHeight="15840" xr2:uid="{53F1B1F2-9FF4-4E61-B86D-92EDC5C527C1}"/>
  </bookViews>
  <sheets>
    <sheet name="Sheet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3" i="1" l="1"/>
  <c r="B30" i="1" l="1"/>
  <c r="B33" i="1" s="1"/>
  <c r="B34" i="1" s="1"/>
  <c r="B29" i="1"/>
  <c r="B26" i="1"/>
  <c r="E25" i="1"/>
  <c r="D24" i="1"/>
  <c r="E24" i="1" s="1"/>
  <c r="E23" i="1"/>
  <c r="D22" i="1"/>
  <c r="E22" i="1" s="1"/>
  <c r="D21" i="1"/>
  <c r="E21" i="1" s="1"/>
  <c r="D20" i="1"/>
  <c r="E20" i="1" s="1"/>
  <c r="D19" i="1"/>
  <c r="E19" i="1" s="1"/>
  <c r="D18" i="1"/>
  <c r="E18" i="1" s="1"/>
  <c r="D17" i="1"/>
  <c r="E17" i="1" s="1"/>
  <c r="D16" i="1"/>
  <c r="E16" i="1" s="1"/>
  <c r="D15" i="1"/>
  <c r="E15" i="1" s="1"/>
  <c r="D14" i="1"/>
  <c r="E14" i="1" s="1"/>
  <c r="D10" i="1"/>
  <c r="D9" i="1"/>
  <c r="D8" i="1"/>
  <c r="D5" i="1"/>
  <c r="D11" i="1" l="1"/>
  <c r="E26" i="1"/>
  <c r="D26" i="1"/>
</calcChain>
</file>

<file path=xl/sharedStrings.xml><?xml version="1.0" encoding="utf-8"?>
<sst xmlns="http://schemas.openxmlformats.org/spreadsheetml/2006/main" count="41" uniqueCount="40">
  <si>
    <t>CHIPETA HEIGHTS HOMEOWNERS ASSOCIATION, INC</t>
  </si>
  <si>
    <t>PO BOX 271, Grand Junction, CO 81502</t>
  </si>
  <si>
    <t>2023 Budget</t>
  </si>
  <si>
    <t>Current General Account Balance</t>
  </si>
  <si>
    <t>HOA Fines Owed to HOA from Violations+liens</t>
  </si>
  <si>
    <t>HOA Fines Collected from Violations+liens</t>
  </si>
  <si>
    <t>HOA Dues Collected (includes interest)</t>
  </si>
  <si>
    <t>HOA Transfers/Refunds/Credits</t>
  </si>
  <si>
    <t>HOA Dues Owed (plus interest accuring)</t>
  </si>
  <si>
    <t>Total HOA Dues, Transfers, Fines</t>
  </si>
  <si>
    <t>2023 Budget 01/01/2023</t>
  </si>
  <si>
    <t>Year Ending 12/31/2023</t>
  </si>
  <si>
    <t>HOA Expenses:</t>
  </si>
  <si>
    <t>Amount</t>
  </si>
  <si>
    <t>Expenses Paid</t>
  </si>
  <si>
    <t>Budget Remaining</t>
  </si>
  <si>
    <t>Insurance</t>
  </si>
  <si>
    <t>*Utilities</t>
  </si>
  <si>
    <t>*Landscape Contract</t>
  </si>
  <si>
    <t>*Snow Removal 2" threshold, pending contract for '23</t>
  </si>
  <si>
    <t>Taxes - Non-Profit</t>
  </si>
  <si>
    <t>*Office Supplies + Misc Items</t>
  </si>
  <si>
    <t>*Liens</t>
  </si>
  <si>
    <t>USPS</t>
  </si>
  <si>
    <t>Legal Services</t>
  </si>
  <si>
    <t>Website</t>
  </si>
  <si>
    <t>Raffle 2023</t>
  </si>
  <si>
    <t>Total HOA Expenses</t>
  </si>
  <si>
    <t>HOA Reserve Fund (CD &amp; Money Market)</t>
  </si>
  <si>
    <t>Three Month CD (Auto renewal every 3 mos)</t>
  </si>
  <si>
    <t xml:space="preserve">Money Market </t>
  </si>
  <si>
    <t>Membership Account</t>
  </si>
  <si>
    <t>Total HOA Funds</t>
  </si>
  <si>
    <t xml:space="preserve">2023 dues </t>
  </si>
  <si>
    <t xml:space="preserve">2024 dues </t>
  </si>
  <si>
    <t xml:space="preserve">Checking Account </t>
  </si>
  <si>
    <t>Reserve recommendation                        (based on consumer index)</t>
  </si>
  <si>
    <t>Projected Reserve  Balance 12/31/2023</t>
  </si>
  <si>
    <t>*build interest - incrementally pull back to checking as needed to pay expenses</t>
  </si>
  <si>
    <t>*Landscape Other - fertilizer for trees, sprinklers, not contracted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</si>
</sst>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</numFmts>
  <fonts count="17" x14ac:knownFonts="1">
    <font>
      <sz val="11"/>
      <color theme="1"/>
      <name val="Calibri"/>
      <family val="2"/>
      <scheme val="minor"/>
    </font>
    <font>
      <b/>
      <sz val="12"/>
      <color rgb="FF000000"/>
      <name val="Arial"/>
      <family val="2"/>
    </font>
    <font>
      <b/>
      <sz val="13"/>
      <color rgb="FF000000"/>
      <name val="Arial"/>
      <family val="2"/>
    </font>
    <font>
      <i/>
      <sz val="9"/>
      <color rgb="FF000000"/>
      <name val="Arial"/>
      <family val="2"/>
    </font>
    <font>
      <sz val="10"/>
      <color theme="3" tint="-0.249977111117893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b/>
      <sz val="10"/>
      <color rgb="FF000000"/>
      <name val="Arial"/>
      <family val="2"/>
    </font>
    <font>
      <i/>
      <sz val="10"/>
      <name val="Arial"/>
      <family val="2"/>
    </font>
    <font>
      <b/>
      <sz val="10"/>
      <name val="Arial"/>
      <family val="2"/>
    </font>
    <font>
      <b/>
      <sz val="9"/>
      <color rgb="FF000000"/>
      <name val="Arial"/>
      <family val="2"/>
    </font>
    <font>
      <i/>
      <sz val="8"/>
      <color rgb="FF000000"/>
      <name val="Arial"/>
      <family val="2"/>
    </font>
    <font>
      <i/>
      <sz val="10"/>
      <color rgb="FF000000"/>
      <name val="Arial"/>
      <family val="2"/>
    </font>
    <font>
      <sz val="7"/>
      <color rgb="FF000000"/>
      <name val="Arial"/>
      <family val="2"/>
    </font>
    <font>
      <b/>
      <sz val="10"/>
      <color rgb="FFFF0000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/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8" fontId="5" fillId="0" borderId="4" xfId="0" applyNumberFormat="1" applyFont="1" applyBorder="1" applyAlignment="1">
      <alignment vertical="center"/>
    </xf>
    <xf numFmtId="0" fontId="5" fillId="0" borderId="0" xfId="0" applyFont="1" applyAlignment="1">
      <alignment wrapText="1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164" fontId="5" fillId="0" borderId="0" xfId="0" applyNumberFormat="1" applyFont="1" applyAlignment="1">
      <alignment wrapText="1"/>
    </xf>
    <xf numFmtId="0" fontId="5" fillId="0" borderId="9" xfId="0" applyFont="1" applyBorder="1"/>
    <xf numFmtId="0" fontId="6" fillId="0" borderId="10" xfId="0" applyFont="1" applyBorder="1"/>
    <xf numFmtId="0" fontId="6" fillId="0" borderId="11" xfId="0" applyFont="1" applyBorder="1"/>
    <xf numFmtId="8" fontId="5" fillId="0" borderId="9" xfId="0" applyNumberFormat="1" applyFont="1" applyBorder="1"/>
    <xf numFmtId="8" fontId="7" fillId="0" borderId="9" xfId="0" applyNumberFormat="1" applyFont="1" applyBorder="1"/>
    <xf numFmtId="0" fontId="5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8" fontId="5" fillId="0" borderId="12" xfId="0" applyNumberFormat="1" applyFont="1" applyBorder="1"/>
    <xf numFmtId="8" fontId="5" fillId="0" borderId="0" xfId="0" applyNumberFormat="1" applyFont="1" applyAlignment="1">
      <alignment wrapText="1"/>
    </xf>
    <xf numFmtId="0" fontId="6" fillId="0" borderId="12" xfId="0" applyFont="1" applyBorder="1"/>
    <xf numFmtId="0" fontId="8" fillId="0" borderId="13" xfId="0" applyFont="1" applyBorder="1"/>
    <xf numFmtId="0" fontId="8" fillId="0" borderId="15" xfId="0" applyFont="1" applyBorder="1"/>
    <xf numFmtId="8" fontId="6" fillId="0" borderId="12" xfId="0" applyNumberFormat="1" applyFont="1" applyBorder="1"/>
    <xf numFmtId="0" fontId="5" fillId="0" borderId="16" xfId="0" applyFont="1" applyBorder="1"/>
    <xf numFmtId="0" fontId="6" fillId="0" borderId="0" xfId="0" applyFont="1"/>
    <xf numFmtId="8" fontId="5" fillId="0" borderId="16" xfId="0" applyNumberFormat="1" applyFont="1" applyBorder="1"/>
    <xf numFmtId="0" fontId="7" fillId="0" borderId="9" xfId="0" applyFont="1" applyBorder="1"/>
    <xf numFmtId="0" fontId="9" fillId="0" borderId="17" xfId="0" applyFont="1" applyBorder="1"/>
    <xf numFmtId="0" fontId="5" fillId="0" borderId="12" xfId="0" applyFont="1" applyBorder="1" applyAlignment="1">
      <alignment wrapText="1"/>
    </xf>
    <xf numFmtId="164" fontId="5" fillId="0" borderId="12" xfId="0" applyNumberFormat="1" applyFont="1" applyBorder="1" applyAlignment="1">
      <alignment wrapText="1"/>
    </xf>
    <xf numFmtId="8" fontId="5" fillId="0" borderId="12" xfId="0" applyNumberFormat="1" applyFont="1" applyBorder="1" applyAlignment="1">
      <alignment horizontal="center" wrapText="1"/>
    </xf>
    <xf numFmtId="0" fontId="7" fillId="2" borderId="12" xfId="0" applyFont="1" applyFill="1" applyBorder="1" applyAlignment="1">
      <alignment wrapText="1"/>
    </xf>
    <xf numFmtId="164" fontId="7" fillId="2" borderId="12" xfId="0" applyNumberFormat="1" applyFont="1" applyFill="1" applyBorder="1" applyAlignment="1">
      <alignment wrapText="1"/>
    </xf>
    <xf numFmtId="0" fontId="11" fillId="0" borderId="0" xfId="0" applyFont="1" applyAlignment="1">
      <alignment horizontal="left" wrapText="1"/>
    </xf>
    <xf numFmtId="0" fontId="12" fillId="0" borderId="0" xfId="0" applyFont="1" applyAlignment="1">
      <alignment horizontal="left" wrapText="1"/>
    </xf>
    <xf numFmtId="8" fontId="5" fillId="0" borderId="12" xfId="0" applyNumberFormat="1" applyFont="1" applyBorder="1" applyAlignment="1">
      <alignment horizontal="center"/>
    </xf>
    <xf numFmtId="0" fontId="5" fillId="0" borderId="0" xfId="0" applyFont="1"/>
    <xf numFmtId="8" fontId="5" fillId="0" borderId="0" xfId="0" applyNumberFormat="1" applyFont="1"/>
    <xf numFmtId="164" fontId="5" fillId="2" borderId="12" xfId="0" applyNumberFormat="1" applyFont="1" applyFill="1" applyBorder="1" applyAlignment="1">
      <alignment wrapText="1"/>
    </xf>
    <xf numFmtId="8" fontId="5" fillId="0" borderId="16" xfId="0" applyNumberFormat="1" applyFont="1" applyBorder="1" applyAlignment="1">
      <alignment horizontal="center"/>
    </xf>
    <xf numFmtId="8" fontId="5" fillId="0" borderId="16" xfId="0" applyNumberFormat="1" applyFont="1" applyBorder="1" applyAlignment="1">
      <alignment horizontal="center" wrapText="1"/>
    </xf>
    <xf numFmtId="0" fontId="5" fillId="0" borderId="9" xfId="0" applyFont="1" applyBorder="1" applyAlignment="1">
      <alignment wrapText="1"/>
    </xf>
    <xf numFmtId="0" fontId="7" fillId="0" borderId="9" xfId="0" applyFont="1" applyBorder="1" applyAlignment="1">
      <alignment wrapText="1"/>
    </xf>
    <xf numFmtId="164" fontId="7" fillId="0" borderId="9" xfId="0" applyNumberFormat="1" applyFont="1" applyBorder="1"/>
    <xf numFmtId="8" fontId="5" fillId="0" borderId="9" xfId="0" applyNumberFormat="1" applyFont="1" applyBorder="1" applyAlignment="1">
      <alignment horizontal="center"/>
    </xf>
    <xf numFmtId="0" fontId="5" fillId="0" borderId="18" xfId="0" applyFont="1" applyBorder="1" applyAlignment="1">
      <alignment wrapText="1"/>
    </xf>
    <xf numFmtId="164" fontId="5" fillId="0" borderId="19" xfId="0" applyNumberFormat="1" applyFont="1" applyBorder="1"/>
    <xf numFmtId="0" fontId="5" fillId="0" borderId="20" xfId="0" applyFont="1" applyBorder="1" applyAlignment="1">
      <alignment wrapText="1"/>
    </xf>
    <xf numFmtId="164" fontId="5" fillId="0" borderId="21" xfId="0" applyNumberFormat="1" applyFont="1" applyBorder="1"/>
    <xf numFmtId="0" fontId="5" fillId="0" borderId="24" xfId="0" applyFont="1" applyBorder="1" applyAlignment="1">
      <alignment wrapText="1"/>
    </xf>
    <xf numFmtId="164" fontId="5" fillId="0" borderId="25" xfId="0" applyNumberFormat="1" applyFont="1" applyBorder="1"/>
    <xf numFmtId="0" fontId="7" fillId="0" borderId="26" xfId="0" applyFont="1" applyBorder="1" applyAlignment="1">
      <alignment wrapText="1"/>
    </xf>
    <xf numFmtId="164" fontId="7" fillId="0" borderId="27" xfId="0" applyNumberFormat="1" applyFont="1" applyBorder="1"/>
    <xf numFmtId="164" fontId="5" fillId="0" borderId="12" xfId="0" applyNumberFormat="1" applyFont="1" applyBorder="1"/>
    <xf numFmtId="8" fontId="5" fillId="0" borderId="27" xfId="0" applyNumberFormat="1" applyFont="1" applyBorder="1"/>
    <xf numFmtId="44" fontId="5" fillId="0" borderId="0" xfId="0" applyNumberFormat="1" applyFont="1" applyAlignment="1">
      <alignment horizontal="left"/>
    </xf>
    <xf numFmtId="44" fontId="5" fillId="0" borderId="0" xfId="0" applyNumberFormat="1" applyFont="1" applyAlignment="1">
      <alignment horizontal="left" wrapText="1"/>
    </xf>
    <xf numFmtId="44" fontId="11" fillId="0" borderId="22" xfId="0" applyNumberFormat="1" applyFont="1" applyBorder="1" applyAlignment="1">
      <alignment horizontal="center" wrapText="1"/>
    </xf>
    <xf numFmtId="44" fontId="11" fillId="0" borderId="30" xfId="0" applyNumberFormat="1" applyFont="1" applyBorder="1" applyAlignment="1">
      <alignment horizontal="center" wrapText="1"/>
    </xf>
    <xf numFmtId="44" fontId="11" fillId="0" borderId="23" xfId="0" applyNumberFormat="1" applyFont="1" applyBorder="1" applyAlignment="1">
      <alignment horizontal="center" wrapText="1"/>
    </xf>
    <xf numFmtId="44" fontId="11" fillId="0" borderId="31" xfId="0" applyNumberFormat="1" applyFont="1" applyBorder="1" applyAlignment="1">
      <alignment horizontal="center" wrapText="1"/>
    </xf>
    <xf numFmtId="44" fontId="11" fillId="0" borderId="32" xfId="0" applyNumberFormat="1" applyFont="1" applyBorder="1" applyAlignment="1">
      <alignment horizontal="center" wrapText="1"/>
    </xf>
    <xf numFmtId="44" fontId="11" fillId="0" borderId="33" xfId="0" applyNumberFormat="1" applyFont="1" applyBorder="1" applyAlignment="1">
      <alignment horizontal="center" wrapText="1"/>
    </xf>
    <xf numFmtId="164" fontId="13" fillId="0" borderId="0" xfId="0" applyNumberFormat="1" applyFont="1" applyBorder="1" applyAlignment="1">
      <alignment horizontal="center"/>
    </xf>
    <xf numFmtId="164" fontId="5" fillId="0" borderId="0" xfId="0" applyNumberFormat="1" applyFont="1" applyBorder="1"/>
    <xf numFmtId="44" fontId="15" fillId="0" borderId="10" xfId="0" applyNumberFormat="1" applyFont="1" applyBorder="1" applyAlignment="1">
      <alignment horizontal="center" wrapText="1"/>
    </xf>
    <xf numFmtId="8" fontId="5" fillId="0" borderId="13" xfId="0" applyNumberFormat="1" applyFont="1" applyBorder="1"/>
    <xf numFmtId="0" fontId="5" fillId="0" borderId="0" xfId="0" applyFont="1" applyBorder="1"/>
    <xf numFmtId="0" fontId="5" fillId="0" borderId="29" xfId="0" applyFont="1" applyBorder="1"/>
    <xf numFmtId="0" fontId="16" fillId="0" borderId="0" xfId="0" applyFont="1" applyAlignment="1">
      <alignment horizontal="center" vertical="center"/>
    </xf>
    <xf numFmtId="0" fontId="6" fillId="3" borderId="5" xfId="0" applyFont="1" applyFill="1" applyBorder="1" applyAlignment="1">
      <alignment vertical="center"/>
    </xf>
    <xf numFmtId="8" fontId="5" fillId="3" borderId="8" xfId="0" applyNumberFormat="1" applyFont="1" applyFill="1" applyBorder="1" applyAlignment="1">
      <alignment vertical="center"/>
    </xf>
    <xf numFmtId="14" fontId="9" fillId="3" borderId="0" xfId="0" applyNumberFormat="1" applyFont="1" applyFill="1" applyAlignment="1">
      <alignment horizontal="center" wrapText="1"/>
    </xf>
    <xf numFmtId="0" fontId="6" fillId="3" borderId="0" xfId="0" applyFont="1" applyFill="1" applyAlignment="1">
      <alignment wrapText="1"/>
    </xf>
    <xf numFmtId="0" fontId="5" fillId="3" borderId="0" xfId="0" applyFont="1" applyFill="1" applyAlignment="1">
      <alignment wrapText="1"/>
    </xf>
    <xf numFmtId="0" fontId="7" fillId="3" borderId="12" xfId="0" applyFont="1" applyFill="1" applyBorder="1"/>
    <xf numFmtId="0" fontId="7" fillId="3" borderId="12" xfId="0" applyFont="1" applyFill="1" applyBorder="1" applyAlignment="1">
      <alignment horizontal="center" wrapText="1"/>
    </xf>
    <xf numFmtId="14" fontId="10" fillId="3" borderId="12" xfId="0" applyNumberFormat="1" applyFont="1" applyFill="1" applyBorder="1" applyAlignment="1">
      <alignment horizontal="center" wrapText="1"/>
    </xf>
    <xf numFmtId="0" fontId="10" fillId="3" borderId="12" xfId="0" applyFont="1" applyFill="1" applyBorder="1" applyAlignment="1">
      <alignment horizontal="center" wrapText="1"/>
    </xf>
    <xf numFmtId="0" fontId="5" fillId="3" borderId="0" xfId="0" applyFont="1" applyFill="1"/>
    <xf numFmtId="0" fontId="7" fillId="3" borderId="0" xfId="0" applyFont="1" applyFill="1" applyAlignment="1">
      <alignment wrapText="1"/>
    </xf>
    <xf numFmtId="164" fontId="7" fillId="3" borderId="0" xfId="0" applyNumberFormat="1" applyFont="1" applyFill="1"/>
    <xf numFmtId="0" fontId="7" fillId="3" borderId="1" xfId="0" applyFont="1" applyFill="1" applyBorder="1" applyAlignment="1">
      <alignment horizontal="center" wrapText="1"/>
    </xf>
    <xf numFmtId="164" fontId="7" fillId="3" borderId="4" xfId="0" applyNumberFormat="1" applyFont="1" applyFill="1" applyBorder="1" applyAlignment="1">
      <alignment horizontal="center"/>
    </xf>
    <xf numFmtId="44" fontId="5" fillId="3" borderId="0" xfId="0" applyNumberFormat="1" applyFont="1" applyFill="1"/>
    <xf numFmtId="164" fontId="5" fillId="3" borderId="0" xfId="0" applyNumberFormat="1" applyFont="1" applyFill="1"/>
    <xf numFmtId="0" fontId="14" fillId="3" borderId="28" xfId="0" applyFont="1" applyFill="1" applyBorder="1" applyAlignment="1">
      <alignment wrapText="1"/>
    </xf>
    <xf numFmtId="8" fontId="7" fillId="3" borderId="29" xfId="0" applyNumberFormat="1" applyFont="1" applyFill="1" applyBorder="1"/>
    <xf numFmtId="44" fontId="15" fillId="0" borderId="0" xfId="0" applyNumberFormat="1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J:\Chipeta%20Heights%20-%20HOA\HOA%202023\financials%2023\2023%20Chipeta%20Heights%20HOA%20Budget.xlsx" TargetMode="External"/><Relationship Id="rId1" Type="http://schemas.openxmlformats.org/officeDocument/2006/relationships/externalLinkPath" Target="/Chipeta%20Heights%20-%20HOA/HOA%202023/financials%2023/2023%20Chipeta%20Heights%20HOA%20Budge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tmt of Acct - DO NOT DELETE"/>
      <sheetName val="2014"/>
      <sheetName val="2015"/>
      <sheetName val="2016"/>
      <sheetName val="2017"/>
      <sheetName val="2018"/>
      <sheetName val="2019"/>
      <sheetName val="2020"/>
      <sheetName val="2020 Proposed Budget"/>
      <sheetName val="Year End Report 2020"/>
      <sheetName val="2021"/>
      <sheetName val="2021 Budget"/>
      <sheetName val="2022"/>
      <sheetName val="2022 Budget"/>
      <sheetName val="Bellco-CD Reserve Funds"/>
      <sheetName val="Bellco-Money Mrkt Reserve Fund"/>
      <sheetName val="Bellco-Membership Account"/>
      <sheetName val="2023"/>
      <sheetName val="2023 Budget"/>
      <sheetName val="Bellco-CD 23"/>
      <sheetName val="Bellco $ mkt 23"/>
      <sheetName val="Bellco Membership "/>
      <sheetName val="Average Dues Collected"/>
      <sheetName val="Analysi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>
        <row r="88">
          <cell r="G88">
            <v>2591.8299999999981</v>
          </cell>
        </row>
        <row r="89">
          <cell r="H89">
            <v>11385</v>
          </cell>
          <cell r="J89">
            <v>0</v>
          </cell>
          <cell r="L89">
            <v>693.09</v>
          </cell>
          <cell r="M89">
            <v>0</v>
          </cell>
          <cell r="N89">
            <v>597</v>
          </cell>
          <cell r="O89">
            <v>0</v>
          </cell>
          <cell r="P89">
            <v>120</v>
          </cell>
          <cell r="Q89">
            <v>0</v>
          </cell>
          <cell r="R89">
            <v>0</v>
          </cell>
          <cell r="S89">
            <v>0</v>
          </cell>
          <cell r="T89">
            <v>115</v>
          </cell>
          <cell r="V89">
            <v>0</v>
          </cell>
          <cell r="X89">
            <v>140</v>
          </cell>
        </row>
      </sheetData>
      <sheetData sheetId="18"/>
      <sheetData sheetId="19">
        <row r="31">
          <cell r="E31">
            <v>14556.44</v>
          </cell>
        </row>
      </sheetData>
      <sheetData sheetId="20">
        <row r="26">
          <cell r="E26">
            <v>7350.12</v>
          </cell>
        </row>
      </sheetData>
      <sheetData sheetId="21"/>
      <sheetData sheetId="22"/>
      <sheetData sheetId="2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1BD61-070B-4BB2-9632-DBFB04743A1E}">
  <dimension ref="A1:F37"/>
  <sheetViews>
    <sheetView tabSelected="1" topLeftCell="A12" workbookViewId="0">
      <selection activeCell="D21" sqref="D21"/>
    </sheetView>
  </sheetViews>
  <sheetFormatPr defaultRowHeight="15" x14ac:dyDescent="0.25"/>
  <cols>
    <col min="1" max="1" width="39.85546875" customWidth="1"/>
    <col min="2" max="2" width="12.140625" customWidth="1"/>
    <col min="3" max="3" width="5" customWidth="1"/>
    <col min="4" max="4" width="22.85546875" customWidth="1"/>
    <col min="5" max="5" width="16.140625" customWidth="1"/>
    <col min="6" max="6" width="32.28515625" customWidth="1"/>
  </cols>
  <sheetData>
    <row r="1" spans="1:6" ht="16.5" x14ac:dyDescent="0.25">
      <c r="B1" s="1" t="s">
        <v>0</v>
      </c>
      <c r="D1" s="2"/>
    </row>
    <row r="2" spans="1:6" ht="16.5" x14ac:dyDescent="0.25">
      <c r="B2" s="3" t="s">
        <v>1</v>
      </c>
      <c r="D2" s="2"/>
    </row>
    <row r="3" spans="1:6" ht="16.5" thickBot="1" x14ac:dyDescent="0.3">
      <c r="A3" s="4"/>
      <c r="B3" s="73" t="s">
        <v>2</v>
      </c>
      <c r="D3" s="1"/>
    </row>
    <row r="4" spans="1:6" x14ac:dyDescent="0.25">
      <c r="A4" s="5"/>
      <c r="B4" s="6"/>
      <c r="C4" s="7"/>
      <c r="D4" s="8"/>
      <c r="E4" s="9"/>
      <c r="F4" s="9"/>
    </row>
    <row r="5" spans="1:6" ht="15.75" thickBot="1" x14ac:dyDescent="0.3">
      <c r="A5" s="74" t="s">
        <v>3</v>
      </c>
      <c r="B5" s="10"/>
      <c r="C5" s="11"/>
      <c r="D5" s="75">
        <f>'[1]2023'!G88</f>
        <v>2591.8299999999981</v>
      </c>
      <c r="E5" s="9"/>
      <c r="F5" s="12"/>
    </row>
    <row r="6" spans="1:6" x14ac:dyDescent="0.25">
      <c r="A6" s="13" t="s">
        <v>4</v>
      </c>
      <c r="B6" s="14"/>
      <c r="C6" s="15"/>
      <c r="D6" s="16"/>
      <c r="E6" s="9"/>
      <c r="F6" s="9"/>
    </row>
    <row r="7" spans="1:6" x14ac:dyDescent="0.25">
      <c r="A7" s="13" t="s">
        <v>5</v>
      </c>
      <c r="B7" s="14"/>
      <c r="C7" s="15"/>
      <c r="D7" s="17"/>
      <c r="E7" s="9"/>
      <c r="F7" s="12"/>
    </row>
    <row r="8" spans="1:6" x14ac:dyDescent="0.25">
      <c r="A8" s="18" t="s">
        <v>6</v>
      </c>
      <c r="B8" s="19"/>
      <c r="C8" s="20"/>
      <c r="D8" s="21">
        <f>6475+'[1]2023'!H89</f>
        <v>17860</v>
      </c>
      <c r="E8" s="22"/>
      <c r="F8" s="9"/>
    </row>
    <row r="9" spans="1:6" x14ac:dyDescent="0.25">
      <c r="A9" s="23" t="s">
        <v>7</v>
      </c>
      <c r="B9" s="24"/>
      <c r="C9" s="25"/>
      <c r="D9" s="26">
        <f>'[1]2023'!J89</f>
        <v>0</v>
      </c>
      <c r="E9" s="9"/>
      <c r="F9" s="9"/>
    </row>
    <row r="10" spans="1:6" x14ac:dyDescent="0.25">
      <c r="A10" s="27" t="s">
        <v>8</v>
      </c>
      <c r="B10" s="28"/>
      <c r="C10" s="28"/>
      <c r="D10" s="29">
        <f>'[1]2023'!H92</f>
        <v>0</v>
      </c>
      <c r="E10" s="9"/>
      <c r="F10" s="9"/>
    </row>
    <row r="11" spans="1:6" x14ac:dyDescent="0.25">
      <c r="A11" s="30" t="s">
        <v>9</v>
      </c>
      <c r="B11" s="31"/>
      <c r="C11" s="31"/>
      <c r="D11" s="17">
        <f>D7+D8+D9</f>
        <v>17860</v>
      </c>
      <c r="E11" s="9"/>
      <c r="F11" s="22"/>
    </row>
    <row r="12" spans="1:6" x14ac:dyDescent="0.25">
      <c r="A12" s="76" t="s">
        <v>10</v>
      </c>
      <c r="B12" s="77"/>
      <c r="C12" s="78"/>
      <c r="D12" s="76" t="s">
        <v>11</v>
      </c>
      <c r="E12" s="77"/>
      <c r="F12" s="9"/>
    </row>
    <row r="13" spans="1:6" ht="36.75" x14ac:dyDescent="0.25">
      <c r="A13" s="79" t="s">
        <v>12</v>
      </c>
      <c r="B13" s="80" t="s">
        <v>13</v>
      </c>
      <c r="C13" s="78"/>
      <c r="D13" s="81" t="s">
        <v>14</v>
      </c>
      <c r="E13" s="82" t="s">
        <v>15</v>
      </c>
      <c r="F13" s="9"/>
    </row>
    <row r="14" spans="1:6" x14ac:dyDescent="0.25">
      <c r="A14" s="32" t="s">
        <v>16</v>
      </c>
      <c r="B14" s="33">
        <v>700</v>
      </c>
      <c r="C14" s="78"/>
      <c r="D14" s="34">
        <f>'[1]2023'!L89</f>
        <v>693.09</v>
      </c>
      <c r="E14" s="34">
        <f t="shared" ref="E14:E24" si="0">B14-D14</f>
        <v>6.9099999999999682</v>
      </c>
      <c r="F14" s="9"/>
    </row>
    <row r="15" spans="1:6" x14ac:dyDescent="0.25">
      <c r="A15" s="35" t="s">
        <v>17</v>
      </c>
      <c r="B15" s="36">
        <v>1300</v>
      </c>
      <c r="C15" s="78"/>
      <c r="D15" s="34">
        <f>'[1]2023'!M89</f>
        <v>0</v>
      </c>
      <c r="E15" s="34">
        <f t="shared" si="0"/>
        <v>1300</v>
      </c>
      <c r="F15" s="22"/>
    </row>
    <row r="16" spans="1:6" ht="22.5" customHeight="1" x14ac:dyDescent="0.25">
      <c r="A16" s="35" t="s">
        <v>18</v>
      </c>
      <c r="B16" s="36">
        <v>7105</v>
      </c>
      <c r="C16" s="78"/>
      <c r="D16" s="34">
        <f>'[1]2023'!N89</f>
        <v>597</v>
      </c>
      <c r="E16" s="34">
        <f t="shared" si="0"/>
        <v>6508</v>
      </c>
      <c r="F16" s="9"/>
    </row>
    <row r="17" spans="1:6" ht="32.25" customHeight="1" x14ac:dyDescent="0.25">
      <c r="A17" s="35" t="s">
        <v>39</v>
      </c>
      <c r="B17" s="36">
        <v>2000</v>
      </c>
      <c r="C17" s="78"/>
      <c r="D17" s="34">
        <f>'[1]2023'!O89</f>
        <v>0</v>
      </c>
      <c r="E17" s="34">
        <f>B17-D17</f>
        <v>2000</v>
      </c>
      <c r="F17" s="37"/>
    </row>
    <row r="18" spans="1:6" ht="28.5" customHeight="1" x14ac:dyDescent="0.25">
      <c r="A18" s="35" t="s">
        <v>19</v>
      </c>
      <c r="B18" s="36">
        <v>450</v>
      </c>
      <c r="C18" s="78"/>
      <c r="D18" s="34">
        <f>'[1]2023'!V89</f>
        <v>0</v>
      </c>
      <c r="E18" s="34">
        <f t="shared" si="0"/>
        <v>450</v>
      </c>
      <c r="F18" s="38"/>
    </row>
    <row r="19" spans="1:6" ht="18" customHeight="1" x14ac:dyDescent="0.25">
      <c r="A19" s="32" t="s">
        <v>20</v>
      </c>
      <c r="B19" s="33">
        <v>120</v>
      </c>
      <c r="C19" s="83"/>
      <c r="D19" s="39">
        <f>'[1]2023'!P89</f>
        <v>120</v>
      </c>
      <c r="E19" s="34">
        <f t="shared" si="0"/>
        <v>0</v>
      </c>
      <c r="F19" s="9"/>
    </row>
    <row r="20" spans="1:6" ht="18" customHeight="1" x14ac:dyDescent="0.25">
      <c r="A20" s="35" t="s">
        <v>21</v>
      </c>
      <c r="B20" s="36">
        <v>250</v>
      </c>
      <c r="C20" s="83"/>
      <c r="D20" s="39">
        <f>'[1]2023'!Q89</f>
        <v>0</v>
      </c>
      <c r="E20" s="34">
        <f t="shared" si="0"/>
        <v>250</v>
      </c>
      <c r="F20" s="40"/>
    </row>
    <row r="21" spans="1:6" x14ac:dyDescent="0.25">
      <c r="A21" s="35" t="s">
        <v>22</v>
      </c>
      <c r="B21" s="36">
        <v>13</v>
      </c>
      <c r="C21" s="83"/>
      <c r="D21" s="39">
        <f>'[1]2023'!R89</f>
        <v>0</v>
      </c>
      <c r="E21" s="34">
        <f t="shared" si="0"/>
        <v>13</v>
      </c>
      <c r="F21" s="41"/>
    </row>
    <row r="22" spans="1:6" x14ac:dyDescent="0.25">
      <c r="A22" s="32" t="s">
        <v>23</v>
      </c>
      <c r="B22" s="33">
        <v>175</v>
      </c>
      <c r="C22" s="83"/>
      <c r="D22" s="39">
        <f>'[1]2023'!S89</f>
        <v>0</v>
      </c>
      <c r="E22" s="34">
        <f t="shared" si="0"/>
        <v>175</v>
      </c>
      <c r="F22" s="41"/>
    </row>
    <row r="23" spans="1:6" x14ac:dyDescent="0.25">
      <c r="A23" s="35" t="s">
        <v>24</v>
      </c>
      <c r="B23" s="42">
        <v>1000</v>
      </c>
      <c r="C23" s="83"/>
      <c r="D23" s="43">
        <f>'[1]2023'!X89</f>
        <v>140</v>
      </c>
      <c r="E23" s="34">
        <f t="shared" si="0"/>
        <v>860</v>
      </c>
      <c r="F23" s="41"/>
    </row>
    <row r="24" spans="1:6" x14ac:dyDescent="0.25">
      <c r="A24" s="32" t="s">
        <v>25</v>
      </c>
      <c r="B24" s="33">
        <v>125</v>
      </c>
      <c r="C24" s="83"/>
      <c r="D24" s="39">
        <f>'[1]2023'!T89</f>
        <v>115</v>
      </c>
      <c r="E24" s="44">
        <f t="shared" si="0"/>
        <v>10</v>
      </c>
      <c r="F24" s="40"/>
    </row>
    <row r="25" spans="1:6" x14ac:dyDescent="0.25">
      <c r="A25" s="45" t="s">
        <v>26</v>
      </c>
      <c r="B25" s="33">
        <v>200</v>
      </c>
      <c r="C25" s="83"/>
      <c r="D25" s="39">
        <v>200</v>
      </c>
      <c r="E25" s="34">
        <f>B25-D25</f>
        <v>0</v>
      </c>
      <c r="F25" s="41"/>
    </row>
    <row r="26" spans="1:6" x14ac:dyDescent="0.25">
      <c r="A26" s="46" t="s">
        <v>27</v>
      </c>
      <c r="B26" s="47">
        <f>SUM(B14:B25)</f>
        <v>13438</v>
      </c>
      <c r="C26" s="83"/>
      <c r="D26" s="48">
        <f>SUM(D14:D25)</f>
        <v>1865.0900000000001</v>
      </c>
      <c r="E26" s="48">
        <f>SUM(E14:E25)+E22</f>
        <v>11747.91</v>
      </c>
      <c r="F26" s="41"/>
    </row>
    <row r="27" spans="1:6" ht="15.75" thickBot="1" x14ac:dyDescent="0.3">
      <c r="A27" s="84"/>
      <c r="B27" s="85"/>
      <c r="C27" s="85"/>
      <c r="D27" s="85"/>
      <c r="E27" s="85"/>
      <c r="F27" s="41"/>
    </row>
    <row r="28" spans="1:6" ht="15.75" thickBot="1" x14ac:dyDescent="0.3">
      <c r="A28" s="86" t="s">
        <v>28</v>
      </c>
      <c r="B28" s="87" t="s">
        <v>13</v>
      </c>
      <c r="C28" s="83"/>
      <c r="D28" s="88"/>
      <c r="E28" s="89"/>
      <c r="F28" s="40"/>
    </row>
    <row r="29" spans="1:6" ht="15.75" customHeight="1" thickBot="1" x14ac:dyDescent="0.3">
      <c r="A29" s="49" t="s">
        <v>29</v>
      </c>
      <c r="B29" s="50">
        <f>'[1]Bellco-CD 23'!E31</f>
        <v>14556.44</v>
      </c>
      <c r="C29" s="62" t="s">
        <v>38</v>
      </c>
      <c r="D29" s="61"/>
      <c r="E29" s="63"/>
      <c r="F29" s="40"/>
    </row>
    <row r="30" spans="1:6" ht="15.75" customHeight="1" thickBot="1" x14ac:dyDescent="0.3">
      <c r="A30" s="51" t="s">
        <v>30</v>
      </c>
      <c r="B30" s="52">
        <f>'[1]Bellco $ mkt 23'!E26</f>
        <v>7350.12</v>
      </c>
      <c r="C30" s="64"/>
      <c r="D30" s="66"/>
      <c r="E30" s="65"/>
      <c r="F30" s="40"/>
    </row>
    <row r="31" spans="1:6" x14ac:dyDescent="0.25">
      <c r="A31" s="53" t="s">
        <v>31</v>
      </c>
      <c r="B31" s="54">
        <v>25</v>
      </c>
      <c r="C31" s="40"/>
      <c r="D31" s="92"/>
      <c r="E31" s="67"/>
      <c r="F31" s="40"/>
    </row>
    <row r="32" spans="1:6" x14ac:dyDescent="0.25">
      <c r="A32" s="55" t="s">
        <v>35</v>
      </c>
      <c r="B32" s="56">
        <v>3503.83</v>
      </c>
      <c r="C32" s="40"/>
      <c r="D32" s="68"/>
      <c r="E32" s="68"/>
      <c r="F32" s="40"/>
    </row>
    <row r="33" spans="1:6" x14ac:dyDescent="0.25">
      <c r="A33" s="55" t="s">
        <v>32</v>
      </c>
      <c r="B33" s="56">
        <f>B30+B31+B32+B29</f>
        <v>25435.39</v>
      </c>
      <c r="C33" s="40"/>
      <c r="D33" s="59"/>
      <c r="E33" s="60"/>
      <c r="F33" s="40"/>
    </row>
    <row r="34" spans="1:6" ht="39" x14ac:dyDescent="0.25">
      <c r="A34" s="69" t="s">
        <v>37</v>
      </c>
      <c r="B34" s="57">
        <f>B33-B26</f>
        <v>11997.39</v>
      </c>
      <c r="C34" s="71"/>
      <c r="D34" s="32" t="s">
        <v>36</v>
      </c>
      <c r="E34" s="58">
        <v>20300</v>
      </c>
      <c r="F34" s="40"/>
    </row>
    <row r="35" spans="1:6" x14ac:dyDescent="0.25">
      <c r="A35" s="90"/>
      <c r="B35" s="91"/>
      <c r="C35" s="40"/>
      <c r="D35" s="59"/>
      <c r="E35" s="60"/>
      <c r="F35" s="40"/>
    </row>
    <row r="36" spans="1:6" x14ac:dyDescent="0.25">
      <c r="A36" s="18" t="s">
        <v>33</v>
      </c>
      <c r="B36" s="70">
        <v>350</v>
      </c>
      <c r="C36" s="72"/>
      <c r="D36" s="71"/>
      <c r="E36" s="40"/>
      <c r="F36" s="40"/>
    </row>
    <row r="37" spans="1:6" x14ac:dyDescent="0.25">
      <c r="A37" s="18" t="s">
        <v>34</v>
      </c>
      <c r="B37" s="70">
        <v>350</v>
      </c>
      <c r="C37" s="72"/>
      <c r="D37" s="71"/>
      <c r="E37" s="41"/>
      <c r="F37" s="40"/>
    </row>
  </sheetData>
  <mergeCells count="3">
    <mergeCell ref="A12:B12"/>
    <mergeCell ref="D12:E12"/>
    <mergeCell ref="C29:E30"/>
  </mergeCells>
  <pageMargins left="0.25" right="0.25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brainiac</dc:creator>
  <cp:lastModifiedBy>brainiac</cp:lastModifiedBy>
  <cp:lastPrinted>2023-04-03T19:41:08Z</cp:lastPrinted>
  <dcterms:created xsi:type="dcterms:W3CDTF">2023-04-03T04:38:12Z</dcterms:created>
  <dcterms:modified xsi:type="dcterms:W3CDTF">2023-04-19T18:41:45Z</dcterms:modified>
</cp:coreProperties>
</file>